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ORÇ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<sst xmlns="http://schemas.openxmlformats.org/spreadsheetml/2006/main" count="84" uniqueCount="44">
  <si>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Placa de sinalização c/ pelicula refletiva</t>
  </si>
  <si>
    <t>m2</t>
  </si>
  <si>
    <t>Serviço</t>
  </si>
  <si>
    <t>Sinalização</t>
  </si>
  <si>
    <t xml:space="preserve">Suporte de madeira 3 " x  3 " p/placa de sinalização </t>
  </si>
  <si>
    <t>Pavimentação</t>
  </si>
  <si>
    <t>Colchão de argila p/ pav. Poliedrico</t>
  </si>
  <si>
    <t>pç</t>
  </si>
  <si>
    <t>Escarificação , regularização compac. Subleito</t>
  </si>
  <si>
    <t>m</t>
  </si>
  <si>
    <t>Enchimento c/ argila p/pav. Poliedrico</t>
  </si>
  <si>
    <t>Compactação de pavimento poliedrico</t>
  </si>
  <si>
    <t>Enleivamento da contenção lateral</t>
  </si>
  <si>
    <t>PREFEITURA  MUNICIPAL DE MARIÓPOLIS</t>
  </si>
  <si>
    <t>Extração , carga , transp. Assent. Cordão lat. Pedra p/pedra p/pav. Poliédrico</t>
  </si>
  <si>
    <t>Extração,carga , transp. Preparo e assentamento do poliedro</t>
  </si>
  <si>
    <t>OBRA: PAVIMENTAÇÃO POLIÉDRICA</t>
  </si>
  <si>
    <t>Contenção lateral c/ solo local p/pav. Poliedrica (largura 1,50m)</t>
  </si>
  <si>
    <t>m3</t>
  </si>
  <si>
    <t>Código</t>
  </si>
  <si>
    <t>Quantidade</t>
  </si>
  <si>
    <t>Unidade</t>
  </si>
  <si>
    <t xml:space="preserve">Valor </t>
  </si>
  <si>
    <t>Unitário R$</t>
  </si>
  <si>
    <t>Valor</t>
  </si>
  <si>
    <t>Total R$</t>
  </si>
  <si>
    <t>Esc. carga e transporte 1A cat. 5000 - 6000m (material, agila para colchão - 15cm)</t>
  </si>
  <si>
    <t>Esc. carga e transporte 1A cat. 5000 - 6000m (material, argila enchimento - 4cm)</t>
  </si>
  <si>
    <t>CRONOGRAMA FISICO FINANCEIRO</t>
  </si>
  <si>
    <t>PREFEITURA MUNICIPAL DE MARIÓPOLIS, PARANÁ</t>
  </si>
  <si>
    <t>1º mês</t>
  </si>
  <si>
    <t>2º mês</t>
  </si>
  <si>
    <t>3ºmês</t>
  </si>
  <si>
    <t>4º mês</t>
  </si>
  <si>
    <t>5º mês</t>
  </si>
  <si>
    <t>6º mês</t>
  </si>
  <si>
    <t>Quant.</t>
  </si>
  <si>
    <t>Unid.</t>
  </si>
  <si>
    <t>Unit.R$</t>
  </si>
  <si>
    <t>TOTAL</t>
  </si>
  <si>
    <t>TOTAL ACUMULADO</t>
  </si>
  <si>
    <t>Contenção lateral c/ solo local p/pav. Poliedrica (largura 1,54m)</t>
  </si>
  <si>
    <t>LOCAL: TRECHOS ESTRADAS VICINAIS - MP- 383</t>
  </si>
  <si>
    <t>LOCAL: TRECHOS DAS ESTRADAS VICINAIS - MP- 383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</si>
</sst>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3" fontId="0" fillId="0" borderId="0" xfId="6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1" xfId="60" applyFont="1" applyBorder="1" applyAlignment="1">
      <alignment/>
    </xf>
    <xf numFmtId="0" fontId="0" fillId="0" borderId="11" xfId="0" applyBorder="1" applyAlignment="1">
      <alignment horizontal="center"/>
    </xf>
    <xf numFmtId="43" fontId="0" fillId="0" borderId="12" xfId="60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60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43" fontId="3" fillId="0" borderId="12" xfId="60" applyFont="1" applyBorder="1" applyAlignment="1">
      <alignment/>
    </xf>
    <xf numFmtId="4" fontId="0" fillId="0" borderId="12" xfId="6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3" fontId="3" fillId="33" borderId="11" xfId="60" applyFont="1" applyFill="1" applyBorder="1" applyAlignment="1">
      <alignment/>
    </xf>
    <xf numFmtId="43" fontId="3" fillId="33" borderId="12" xfId="6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43" fontId="4" fillId="0" borderId="11" xfId="60" applyFont="1" applyBorder="1" applyAlignment="1">
      <alignment/>
    </xf>
    <xf numFmtId="43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371475</xdr:colOff>
      <xdr:row>6</xdr:row>
      <xdr:rowOff>142875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8575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0</xdr:rowOff>
    </xdr:from>
    <xdr:to>
      <xdr:col>5</xdr:col>
      <xdr:colOff>723900</xdr:colOff>
      <xdr:row>5</xdr:row>
      <xdr:rowOff>76200</xdr:rowOff>
    </xdr:to>
    <xdr:pic>
      <xdr:nvPicPr>
        <xdr:cNvPr id="1" name="Picture 1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20" sqref="H20"/>
    </sheetView>
  </sheetViews>
  <sheetFormatPr defaultColWidth="9.140625" defaultRowHeight="12.75"/>
  <cols>
    <col min="1" max="1" width="7.8515625" style="0" bestFit="1" customWidth="1"/>
    <col min="2" max="2" width="70.57421875" style="0" bestFit="1" customWidth="1"/>
    <col min="3" max="3" width="11.57421875" style="0" customWidth="1"/>
    <col min="5" max="5" width="11.00390625" style="0" customWidth="1"/>
    <col min="6" max="6" width="16.421875" style="0" customWidth="1"/>
  </cols>
  <sheetData>
    <row r="1" spans="1:2" ht="12.75">
      <c r="A1" s="10"/>
      <c r="B1" s="16" t="s">
        <v>13</v>
      </c>
    </row>
    <row r="3" spans="1:4" ht="12.75">
      <c r="A3" s="10"/>
      <c r="B3" s="10" t="s">
        <v>16</v>
      </c>
      <c r="D3" s="10"/>
    </row>
    <row r="4" spans="1:4" ht="12.75">
      <c r="A4" s="10"/>
      <c r="B4" s="10"/>
      <c r="D4" s="10"/>
    </row>
    <row r="5" spans="1:4" ht="12.75">
      <c r="A5" s="10"/>
      <c r="B5" s="10" t="s">
        <v>42</v>
      </c>
      <c r="D5" s="10"/>
    </row>
    <row r="6" ht="13.5" thickBot="1"/>
    <row r="7" spans="1:6" ht="13.5" thickBot="1">
      <c r="A7" s="10"/>
      <c r="B7" s="10"/>
      <c r="C7" s="10"/>
      <c r="D7" s="10"/>
      <c r="E7" s="11" t="s">
        <v>22</v>
      </c>
      <c r="F7" s="11" t="s">
        <v>24</v>
      </c>
    </row>
    <row r="8" spans="1:6" ht="13.5" thickBot="1">
      <c r="A8" s="12" t="s">
        <v>19</v>
      </c>
      <c r="B8" s="13" t="s">
        <v>2</v>
      </c>
      <c r="C8" s="12" t="s">
        <v>20</v>
      </c>
      <c r="D8" s="14" t="s">
        <v>21</v>
      </c>
      <c r="E8" s="15" t="s">
        <v>23</v>
      </c>
      <c r="F8" s="15" t="s">
        <v>25</v>
      </c>
    </row>
    <row r="9" spans="1:6" ht="12.75">
      <c r="A9" s="2"/>
      <c r="B9" s="2"/>
      <c r="C9" s="17"/>
      <c r="D9" s="2"/>
      <c r="E9" s="2"/>
      <c r="F9" s="2"/>
    </row>
    <row r="10" spans="1:6" ht="12.75">
      <c r="A10" s="3"/>
      <c r="B10" s="9" t="s">
        <v>3</v>
      </c>
      <c r="C10" s="18"/>
      <c r="D10" s="3"/>
      <c r="E10" s="5"/>
      <c r="F10" s="3"/>
    </row>
    <row r="11" spans="1:6" ht="12.75">
      <c r="A11" s="6">
        <v>820000</v>
      </c>
      <c r="B11" s="3" t="s">
        <v>0</v>
      </c>
      <c r="C11" s="19">
        <f>1.5*2</f>
        <v>3</v>
      </c>
      <c r="D11" s="6" t="s">
        <v>1</v>
      </c>
      <c r="E11" s="5">
        <v>431.28</v>
      </c>
      <c r="F11" s="5">
        <f>+C11*E11</f>
        <v>1293.84</v>
      </c>
    </row>
    <row r="12" spans="1:6" ht="12.75">
      <c r="A12" s="6">
        <v>821000</v>
      </c>
      <c r="B12" s="3" t="s">
        <v>4</v>
      </c>
      <c r="C12" s="19">
        <v>4</v>
      </c>
      <c r="D12" s="6" t="s">
        <v>7</v>
      </c>
      <c r="E12" s="5">
        <v>141.55</v>
      </c>
      <c r="F12" s="5">
        <f>+C12*E12</f>
        <v>566.2</v>
      </c>
    </row>
    <row r="13" spans="1:6" ht="12.75">
      <c r="A13" s="6"/>
      <c r="B13" s="3"/>
      <c r="C13" s="18"/>
      <c r="D13" s="3"/>
      <c r="E13" s="5"/>
      <c r="F13" s="5"/>
    </row>
    <row r="14" spans="1:6" ht="12.75">
      <c r="A14" s="6"/>
      <c r="B14" s="9" t="s">
        <v>5</v>
      </c>
      <c r="C14" s="18"/>
      <c r="D14" s="3"/>
      <c r="E14" s="5"/>
      <c r="F14" s="5"/>
    </row>
    <row r="15" spans="1:6" ht="12.75">
      <c r="A15" s="6">
        <v>416010</v>
      </c>
      <c r="B15" s="21" t="s">
        <v>26</v>
      </c>
      <c r="C15" s="18">
        <f>0.15*C16</f>
        <v>612</v>
      </c>
      <c r="D15" s="6" t="s">
        <v>18</v>
      </c>
      <c r="E15" s="5">
        <v>13.35</v>
      </c>
      <c r="F15" s="5">
        <f aca="true" t="shared" si="0" ref="F15:F25">+C15*E15</f>
        <v>8170.2</v>
      </c>
    </row>
    <row r="16" spans="1:6" ht="12.75">
      <c r="A16" s="6">
        <v>532600</v>
      </c>
      <c r="B16" s="3" t="s">
        <v>6</v>
      </c>
      <c r="C16" s="19">
        <f>6*680</f>
        <v>4080</v>
      </c>
      <c r="D16" s="6" t="s">
        <v>1</v>
      </c>
      <c r="E16" s="5">
        <v>2.09</v>
      </c>
      <c r="F16" s="5">
        <f t="shared" si="0"/>
        <v>8527.199999999999</v>
      </c>
    </row>
    <row r="17" spans="1:6" ht="12.75">
      <c r="A17" s="6">
        <v>500000</v>
      </c>
      <c r="B17" s="3" t="s">
        <v>8</v>
      </c>
      <c r="C17" s="19">
        <f>6*680</f>
        <v>4080</v>
      </c>
      <c r="D17" s="6" t="s">
        <v>1</v>
      </c>
      <c r="E17" s="5">
        <v>2.96</v>
      </c>
      <c r="F17" s="5">
        <f t="shared" si="0"/>
        <v>12076.8</v>
      </c>
    </row>
    <row r="18" spans="1:6" ht="12.75">
      <c r="A18" s="6">
        <v>535200</v>
      </c>
      <c r="B18" s="3" t="s">
        <v>14</v>
      </c>
      <c r="C18" s="19">
        <f>680*2</f>
        <v>1360</v>
      </c>
      <c r="D18" s="6" t="s">
        <v>9</v>
      </c>
      <c r="E18" s="5">
        <v>9.42</v>
      </c>
      <c r="F18" s="5">
        <f>+C18*E18</f>
        <v>12811.2</v>
      </c>
    </row>
    <row r="19" spans="1:6" ht="12.75">
      <c r="A19" s="6">
        <v>521450</v>
      </c>
      <c r="B19" s="3" t="s">
        <v>15</v>
      </c>
      <c r="C19" s="19">
        <f>5.7*680</f>
        <v>3876</v>
      </c>
      <c r="D19" s="6" t="s">
        <v>1</v>
      </c>
      <c r="E19" s="5">
        <v>20.74</v>
      </c>
      <c r="F19" s="5">
        <f t="shared" si="0"/>
        <v>80388.23999999999</v>
      </c>
    </row>
    <row r="20" spans="1:6" ht="12.75">
      <c r="A20" s="6">
        <v>416010</v>
      </c>
      <c r="B20" s="21" t="s">
        <v>27</v>
      </c>
      <c r="C20" s="18">
        <f>0.04*C16</f>
        <v>163.20000000000002</v>
      </c>
      <c r="D20" s="6" t="s">
        <v>18</v>
      </c>
      <c r="E20" s="5">
        <v>13.35</v>
      </c>
      <c r="F20" s="5">
        <f t="shared" si="0"/>
        <v>2178.7200000000003</v>
      </c>
    </row>
    <row r="21" spans="1:6" ht="12.75">
      <c r="A21" s="6">
        <v>532650</v>
      </c>
      <c r="B21" s="3" t="s">
        <v>10</v>
      </c>
      <c r="C21" s="19">
        <f>C16</f>
        <v>4080</v>
      </c>
      <c r="D21" s="6" t="s">
        <v>1</v>
      </c>
      <c r="E21" s="5">
        <v>0.92</v>
      </c>
      <c r="F21" s="5">
        <f t="shared" si="0"/>
        <v>3753.6000000000004</v>
      </c>
    </row>
    <row r="22" spans="1:6" ht="12.75">
      <c r="A22" s="6">
        <v>532700</v>
      </c>
      <c r="B22" s="3" t="s">
        <v>11</v>
      </c>
      <c r="C22" s="19">
        <f>C16</f>
        <v>4080</v>
      </c>
      <c r="D22" s="6" t="s">
        <v>1</v>
      </c>
      <c r="E22" s="5">
        <v>0.5</v>
      </c>
      <c r="F22" s="5">
        <f t="shared" si="0"/>
        <v>2040</v>
      </c>
    </row>
    <row r="23" spans="1:6" ht="12.75">
      <c r="A23" s="6">
        <v>575100</v>
      </c>
      <c r="B23" s="3" t="s">
        <v>41</v>
      </c>
      <c r="C23" s="19">
        <f>C18*1.54</f>
        <v>2094.4</v>
      </c>
      <c r="D23" s="6" t="s">
        <v>1</v>
      </c>
      <c r="E23" s="5">
        <v>1.42</v>
      </c>
      <c r="F23" s="5">
        <f t="shared" si="0"/>
        <v>2974.048</v>
      </c>
    </row>
    <row r="24" spans="1:6" ht="12.75">
      <c r="A24" s="6"/>
      <c r="B24" s="3"/>
      <c r="C24" s="18"/>
      <c r="D24" s="3"/>
      <c r="E24" s="5"/>
      <c r="F24" s="3"/>
    </row>
    <row r="25" spans="1:6" ht="13.5" thickBot="1">
      <c r="A25" s="24">
        <v>800000</v>
      </c>
      <c r="B25" s="4" t="s">
        <v>12</v>
      </c>
      <c r="C25" s="33">
        <f>680*2*0.8</f>
        <v>1088</v>
      </c>
      <c r="D25" s="24" t="s">
        <v>1</v>
      </c>
      <c r="E25" s="7">
        <v>8.99</v>
      </c>
      <c r="F25" s="7">
        <f t="shared" si="0"/>
        <v>9781.12</v>
      </c>
    </row>
    <row r="26" spans="1:6" ht="12.75">
      <c r="A26" s="3"/>
      <c r="B26" s="3"/>
      <c r="C26" s="18"/>
      <c r="D26" s="3"/>
      <c r="E26" s="5"/>
      <c r="F26" s="3"/>
    </row>
    <row r="27" spans="1:7" ht="12.75">
      <c r="A27" s="3"/>
      <c r="B27" s="34" t="s">
        <v>39</v>
      </c>
      <c r="C27" s="18"/>
      <c r="D27" s="3"/>
      <c r="E27" s="5"/>
      <c r="F27" s="8">
        <f>SUM(F11:F26)</f>
        <v>144561.168</v>
      </c>
      <c r="G27" s="30"/>
    </row>
    <row r="28" spans="1:6" ht="13.5" thickBot="1">
      <c r="A28" s="4"/>
      <c r="B28" s="4"/>
      <c r="C28" s="20"/>
      <c r="D28" s="4"/>
      <c r="E28" s="7"/>
      <c r="F28" s="4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&amp;CPLANILHA DE ORÇAMENTO</oddHeader>
    <oddFooter>&amp;RDezembro / 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8">
      <selection activeCell="G32" sqref="G32"/>
    </sheetView>
  </sheetViews>
  <sheetFormatPr defaultColWidth="9.140625" defaultRowHeight="12.75"/>
  <cols>
    <col min="2" max="2" width="70.140625" style="0" customWidth="1"/>
    <col min="3" max="3" width="10.00390625" style="0" bestFit="1" customWidth="1"/>
    <col min="6" max="6" width="11.140625" style="0" customWidth="1"/>
    <col min="7" max="7" width="9.8515625" style="0" customWidth="1"/>
    <col min="8" max="8" width="10.8515625" style="0" customWidth="1"/>
    <col min="9" max="9" width="11.140625" style="0" customWidth="1"/>
    <col min="10" max="10" width="10.7109375" style="0" customWidth="1"/>
    <col min="11" max="11" width="10.8515625" style="0" customWidth="1"/>
    <col min="12" max="12" width="10.7109375" style="0" customWidth="1"/>
    <col min="13" max="13" width="16.140625" style="0" customWidth="1"/>
  </cols>
  <sheetData>
    <row r="1" spans="2:9" ht="12.75">
      <c r="B1" s="10" t="s">
        <v>29</v>
      </c>
      <c r="H1" s="22"/>
      <c r="I1" s="22" t="s">
        <v>28</v>
      </c>
    </row>
    <row r="2" spans="1:3" ht="12.75">
      <c r="A2" s="10"/>
      <c r="B2" s="10"/>
      <c r="C2" s="10"/>
    </row>
    <row r="3" spans="1:3" ht="12.75">
      <c r="A3" s="10"/>
      <c r="B3" s="10" t="s">
        <v>16</v>
      </c>
      <c r="C3" s="10"/>
    </row>
    <row r="4" ht="12.75">
      <c r="B4" s="10"/>
    </row>
    <row r="5" spans="1:2" ht="12.75">
      <c r="A5" s="10"/>
      <c r="B5" s="10" t="s">
        <v>43</v>
      </c>
    </row>
    <row r="6" ht="13.5" thickBot="1"/>
    <row r="7" spans="1:12" ht="13.5" thickBot="1">
      <c r="A7" s="10"/>
      <c r="B7" s="10"/>
      <c r="C7" s="10"/>
      <c r="D7" s="10"/>
      <c r="E7" s="11" t="s">
        <v>22</v>
      </c>
      <c r="F7" s="11" t="s">
        <v>24</v>
      </c>
      <c r="G7" s="2"/>
      <c r="H7" s="2"/>
      <c r="I7" s="2"/>
      <c r="J7" s="2"/>
      <c r="K7" s="2"/>
      <c r="L7" s="2"/>
    </row>
    <row r="8" spans="1:12" ht="13.5" thickBot="1">
      <c r="A8" s="12" t="s">
        <v>19</v>
      </c>
      <c r="B8" s="13" t="s">
        <v>2</v>
      </c>
      <c r="C8" s="13" t="s">
        <v>36</v>
      </c>
      <c r="D8" s="23" t="s">
        <v>37</v>
      </c>
      <c r="E8" s="15" t="s">
        <v>38</v>
      </c>
      <c r="F8" s="15" t="s">
        <v>25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</row>
    <row r="9" spans="1:12" ht="12.75">
      <c r="A9" s="2"/>
      <c r="B9" s="2"/>
      <c r="C9" s="25"/>
      <c r="D9" s="25"/>
      <c r="E9" s="25"/>
      <c r="F9" s="35"/>
      <c r="G9" s="26"/>
      <c r="H9" s="26"/>
      <c r="I9" s="26"/>
      <c r="J9" s="26"/>
      <c r="K9" s="26"/>
      <c r="L9" s="26"/>
    </row>
    <row r="10" spans="1:12" ht="12.75">
      <c r="A10" s="3"/>
      <c r="B10" s="9" t="s">
        <v>3</v>
      </c>
      <c r="C10" s="26"/>
      <c r="D10" s="26"/>
      <c r="E10" s="27"/>
      <c r="F10" s="36"/>
      <c r="G10" s="26"/>
      <c r="H10" s="26"/>
      <c r="I10" s="26"/>
      <c r="J10" s="26"/>
      <c r="K10" s="26"/>
      <c r="L10" s="26"/>
    </row>
    <row r="11" spans="1:12" ht="12.75">
      <c r="A11" s="6">
        <v>820000</v>
      </c>
      <c r="B11" s="3" t="s">
        <v>0</v>
      </c>
      <c r="C11" s="19">
        <f>ORÇAMENTO!C11</f>
        <v>3</v>
      </c>
      <c r="D11" s="6" t="s">
        <v>1</v>
      </c>
      <c r="E11" s="5">
        <v>431.28</v>
      </c>
      <c r="F11" s="37">
        <f>+C11*E11</f>
        <v>1293.84</v>
      </c>
      <c r="G11" s="28">
        <f>+F11</f>
        <v>1293.84</v>
      </c>
      <c r="H11" s="26"/>
      <c r="I11" s="26"/>
      <c r="J11" s="26"/>
      <c r="K11" s="26"/>
      <c r="L11" s="26"/>
    </row>
    <row r="12" spans="1:12" ht="12.75">
      <c r="A12" s="6">
        <v>821000</v>
      </c>
      <c r="B12" s="3" t="s">
        <v>4</v>
      </c>
      <c r="C12" s="19">
        <f>ORÇAMENTO!C12</f>
        <v>4</v>
      </c>
      <c r="D12" s="6" t="s">
        <v>7</v>
      </c>
      <c r="E12" s="5">
        <v>141.55</v>
      </c>
      <c r="F12" s="37">
        <f>+C12*E12</f>
        <v>566.2</v>
      </c>
      <c r="G12" s="28">
        <f>+F12</f>
        <v>566.2</v>
      </c>
      <c r="H12" s="26"/>
      <c r="I12" s="26"/>
      <c r="J12" s="26"/>
      <c r="K12" s="26"/>
      <c r="L12" s="26"/>
    </row>
    <row r="13" spans="1:12" ht="12.75">
      <c r="A13" s="6"/>
      <c r="B13" s="3"/>
      <c r="C13" s="19"/>
      <c r="D13" s="3"/>
      <c r="E13" s="5"/>
      <c r="F13" s="37"/>
      <c r="G13" s="26"/>
      <c r="H13" s="26"/>
      <c r="I13" s="26"/>
      <c r="J13" s="26"/>
      <c r="K13" s="26"/>
      <c r="L13" s="26"/>
    </row>
    <row r="14" spans="1:12" ht="12.75">
      <c r="A14" s="6"/>
      <c r="B14" s="9" t="s">
        <v>5</v>
      </c>
      <c r="C14" s="19"/>
      <c r="D14" s="3"/>
      <c r="E14" s="5"/>
      <c r="F14" s="37"/>
      <c r="G14" s="26"/>
      <c r="H14" s="26"/>
      <c r="I14" s="26"/>
      <c r="J14" s="26"/>
      <c r="K14" s="26"/>
      <c r="L14" s="26"/>
    </row>
    <row r="15" spans="1:12" ht="12.75">
      <c r="A15" s="6">
        <v>416010</v>
      </c>
      <c r="B15" s="21" t="s">
        <v>26</v>
      </c>
      <c r="C15" s="19">
        <f>ORÇAMENTO!C15</f>
        <v>612</v>
      </c>
      <c r="D15" s="6" t="s">
        <v>18</v>
      </c>
      <c r="E15" s="5">
        <v>13.35</v>
      </c>
      <c r="F15" s="37">
        <f>+C15*E15</f>
        <v>8170.2</v>
      </c>
      <c r="G15" s="27">
        <f aca="true" t="shared" si="0" ref="G15:L15">$F$15/6</f>
        <v>1361.7</v>
      </c>
      <c r="H15" s="27">
        <f t="shared" si="0"/>
        <v>1361.7</v>
      </c>
      <c r="I15" s="27">
        <f t="shared" si="0"/>
        <v>1361.7</v>
      </c>
      <c r="J15" s="27">
        <f t="shared" si="0"/>
        <v>1361.7</v>
      </c>
      <c r="K15" s="27">
        <f t="shared" si="0"/>
        <v>1361.7</v>
      </c>
      <c r="L15" s="27">
        <f t="shared" si="0"/>
        <v>1361.7</v>
      </c>
    </row>
    <row r="16" spans="1:13" ht="12.75">
      <c r="A16" s="6">
        <v>532600</v>
      </c>
      <c r="B16" s="3" t="s">
        <v>6</v>
      </c>
      <c r="C16" s="19">
        <f>ORÇAMENTO!C16</f>
        <v>4080</v>
      </c>
      <c r="D16" s="6" t="s">
        <v>1</v>
      </c>
      <c r="E16" s="5">
        <v>2.09</v>
      </c>
      <c r="F16" s="37">
        <f aca="true" t="shared" si="1" ref="F16:F25">+C16*E16</f>
        <v>8527.199999999999</v>
      </c>
      <c r="G16" s="27">
        <f aca="true" t="shared" si="2" ref="G16:L16">$F$16/6</f>
        <v>1421.1999999999998</v>
      </c>
      <c r="H16" s="27">
        <f t="shared" si="2"/>
        <v>1421.1999999999998</v>
      </c>
      <c r="I16" s="27">
        <f t="shared" si="2"/>
        <v>1421.1999999999998</v>
      </c>
      <c r="J16" s="27">
        <f t="shared" si="2"/>
        <v>1421.1999999999998</v>
      </c>
      <c r="K16" s="27">
        <f t="shared" si="2"/>
        <v>1421.1999999999998</v>
      </c>
      <c r="L16" s="27">
        <f t="shared" si="2"/>
        <v>1421.1999999999998</v>
      </c>
      <c r="M16" s="30"/>
    </row>
    <row r="17" spans="1:13" ht="12.75">
      <c r="A17" s="6">
        <v>500000</v>
      </c>
      <c r="B17" s="3" t="s">
        <v>8</v>
      </c>
      <c r="C17" s="19">
        <f>ORÇAMENTO!C17</f>
        <v>4080</v>
      </c>
      <c r="D17" s="6" t="s">
        <v>1</v>
      </c>
      <c r="E17" s="5">
        <v>2.96</v>
      </c>
      <c r="F17" s="37">
        <f t="shared" si="1"/>
        <v>12076.8</v>
      </c>
      <c r="G17" s="27">
        <f aca="true" t="shared" si="3" ref="G17:L17">$F$17/6</f>
        <v>2012.8</v>
      </c>
      <c r="H17" s="27">
        <f t="shared" si="3"/>
        <v>2012.8</v>
      </c>
      <c r="I17" s="27">
        <f t="shared" si="3"/>
        <v>2012.8</v>
      </c>
      <c r="J17" s="27">
        <f t="shared" si="3"/>
        <v>2012.8</v>
      </c>
      <c r="K17" s="27">
        <f t="shared" si="3"/>
        <v>2012.8</v>
      </c>
      <c r="L17" s="27">
        <f t="shared" si="3"/>
        <v>2012.8</v>
      </c>
      <c r="M17" s="30"/>
    </row>
    <row r="18" spans="1:13" ht="12.75">
      <c r="A18" s="6">
        <v>535200</v>
      </c>
      <c r="B18" s="3" t="s">
        <v>14</v>
      </c>
      <c r="C18" s="19">
        <f>ORÇAMENTO!C18</f>
        <v>1360</v>
      </c>
      <c r="D18" s="6" t="s">
        <v>9</v>
      </c>
      <c r="E18" s="5">
        <v>9.42</v>
      </c>
      <c r="F18" s="37">
        <f t="shared" si="1"/>
        <v>12811.2</v>
      </c>
      <c r="G18" s="27">
        <f aca="true" t="shared" si="4" ref="G18:L18">$F$18/6</f>
        <v>2135.2000000000003</v>
      </c>
      <c r="H18" s="27">
        <f t="shared" si="4"/>
        <v>2135.2000000000003</v>
      </c>
      <c r="I18" s="27">
        <f t="shared" si="4"/>
        <v>2135.2000000000003</v>
      </c>
      <c r="J18" s="27">
        <f t="shared" si="4"/>
        <v>2135.2000000000003</v>
      </c>
      <c r="K18" s="27">
        <f t="shared" si="4"/>
        <v>2135.2000000000003</v>
      </c>
      <c r="L18" s="27">
        <f t="shared" si="4"/>
        <v>2135.2000000000003</v>
      </c>
      <c r="M18" s="30"/>
    </row>
    <row r="19" spans="1:13" ht="12.75">
      <c r="A19" s="6">
        <v>521450</v>
      </c>
      <c r="B19" s="3" t="s">
        <v>15</v>
      </c>
      <c r="C19" s="19">
        <f>ORÇAMENTO!C19</f>
        <v>3876</v>
      </c>
      <c r="D19" s="6" t="s">
        <v>1</v>
      </c>
      <c r="E19" s="5">
        <v>20.74</v>
      </c>
      <c r="F19" s="37">
        <f t="shared" si="1"/>
        <v>80388.23999999999</v>
      </c>
      <c r="G19" s="27">
        <f aca="true" t="shared" si="5" ref="G19:L19">$F$19/6</f>
        <v>13398.039999999999</v>
      </c>
      <c r="H19" s="27">
        <f t="shared" si="5"/>
        <v>13398.039999999999</v>
      </c>
      <c r="I19" s="27">
        <f t="shared" si="5"/>
        <v>13398.039999999999</v>
      </c>
      <c r="J19" s="27">
        <f t="shared" si="5"/>
        <v>13398.039999999999</v>
      </c>
      <c r="K19" s="27">
        <f t="shared" si="5"/>
        <v>13398.039999999999</v>
      </c>
      <c r="L19" s="27">
        <f t="shared" si="5"/>
        <v>13398.039999999999</v>
      </c>
      <c r="M19" s="30"/>
    </row>
    <row r="20" spans="1:13" ht="12.75">
      <c r="A20" s="6">
        <v>416010</v>
      </c>
      <c r="B20" s="21" t="s">
        <v>27</v>
      </c>
      <c r="C20" s="19">
        <f>ORÇAMENTO!C20</f>
        <v>163.20000000000002</v>
      </c>
      <c r="D20" s="6" t="s">
        <v>18</v>
      </c>
      <c r="E20" s="5">
        <v>13.35</v>
      </c>
      <c r="F20" s="37">
        <f t="shared" si="1"/>
        <v>2178.7200000000003</v>
      </c>
      <c r="G20" s="27">
        <f aca="true" t="shared" si="6" ref="G20:L20">$F$20/6</f>
        <v>363.12000000000006</v>
      </c>
      <c r="H20" s="27">
        <f t="shared" si="6"/>
        <v>363.12000000000006</v>
      </c>
      <c r="I20" s="27">
        <f t="shared" si="6"/>
        <v>363.12000000000006</v>
      </c>
      <c r="J20" s="27">
        <f t="shared" si="6"/>
        <v>363.12000000000006</v>
      </c>
      <c r="K20" s="27">
        <f t="shared" si="6"/>
        <v>363.12000000000006</v>
      </c>
      <c r="L20" s="27">
        <f t="shared" si="6"/>
        <v>363.12000000000006</v>
      </c>
      <c r="M20" s="30"/>
    </row>
    <row r="21" spans="1:13" ht="12.75">
      <c r="A21" s="6">
        <v>532650</v>
      </c>
      <c r="B21" s="3" t="s">
        <v>10</v>
      </c>
      <c r="C21" s="19">
        <f>ORÇAMENTO!C21</f>
        <v>4080</v>
      </c>
      <c r="D21" s="6" t="s">
        <v>1</v>
      </c>
      <c r="E21" s="5">
        <v>0.92</v>
      </c>
      <c r="F21" s="37">
        <f t="shared" si="1"/>
        <v>3753.6000000000004</v>
      </c>
      <c r="G21" s="27">
        <f aca="true" t="shared" si="7" ref="G21:L21">$F$21/6</f>
        <v>625.6</v>
      </c>
      <c r="H21" s="27">
        <f t="shared" si="7"/>
        <v>625.6</v>
      </c>
      <c r="I21" s="27">
        <f t="shared" si="7"/>
        <v>625.6</v>
      </c>
      <c r="J21" s="27">
        <f t="shared" si="7"/>
        <v>625.6</v>
      </c>
      <c r="K21" s="27">
        <f t="shared" si="7"/>
        <v>625.6</v>
      </c>
      <c r="L21" s="27">
        <f t="shared" si="7"/>
        <v>625.6</v>
      </c>
      <c r="M21" s="30"/>
    </row>
    <row r="22" spans="1:13" ht="12.75">
      <c r="A22" s="6">
        <v>532700</v>
      </c>
      <c r="B22" s="3" t="s">
        <v>11</v>
      </c>
      <c r="C22" s="19">
        <f>ORÇAMENTO!C22</f>
        <v>4080</v>
      </c>
      <c r="D22" s="6" t="s">
        <v>1</v>
      </c>
      <c r="E22" s="5">
        <v>0.5</v>
      </c>
      <c r="F22" s="37">
        <f t="shared" si="1"/>
        <v>2040</v>
      </c>
      <c r="G22" s="27">
        <f aca="true" t="shared" si="8" ref="G22:L22">$F$22/6</f>
        <v>340</v>
      </c>
      <c r="H22" s="27">
        <f t="shared" si="8"/>
        <v>340</v>
      </c>
      <c r="I22" s="27">
        <f t="shared" si="8"/>
        <v>340</v>
      </c>
      <c r="J22" s="27">
        <f t="shared" si="8"/>
        <v>340</v>
      </c>
      <c r="K22" s="27">
        <f t="shared" si="8"/>
        <v>340</v>
      </c>
      <c r="L22" s="27">
        <f t="shared" si="8"/>
        <v>340</v>
      </c>
      <c r="M22" s="30"/>
    </row>
    <row r="23" spans="1:13" ht="12.75">
      <c r="A23" s="6">
        <v>575100</v>
      </c>
      <c r="B23" s="3" t="s">
        <v>17</v>
      </c>
      <c r="C23" s="19">
        <f>ORÇAMENTO!C23</f>
        <v>2094.4</v>
      </c>
      <c r="D23" s="6" t="s">
        <v>1</v>
      </c>
      <c r="E23" s="5">
        <v>1.42</v>
      </c>
      <c r="F23" s="37">
        <f>$C$23*E23</f>
        <v>2974.048</v>
      </c>
      <c r="G23" s="27">
        <f aca="true" t="shared" si="9" ref="G23:L23">$F$23/6</f>
        <v>495.6746666666666</v>
      </c>
      <c r="H23" s="27">
        <f t="shared" si="9"/>
        <v>495.6746666666666</v>
      </c>
      <c r="I23" s="27">
        <f t="shared" si="9"/>
        <v>495.6746666666666</v>
      </c>
      <c r="J23" s="27">
        <f t="shared" si="9"/>
        <v>495.6746666666666</v>
      </c>
      <c r="K23" s="27">
        <f t="shared" si="9"/>
        <v>495.6746666666666</v>
      </c>
      <c r="L23" s="27">
        <f t="shared" si="9"/>
        <v>495.6746666666666</v>
      </c>
      <c r="M23" s="30"/>
    </row>
    <row r="24" spans="1:13" ht="12.75">
      <c r="A24" s="6"/>
      <c r="B24" s="3"/>
      <c r="C24" s="19"/>
      <c r="D24" s="3"/>
      <c r="E24" s="5"/>
      <c r="F24" s="36"/>
      <c r="G24" s="27"/>
      <c r="H24" s="27"/>
      <c r="I24" s="27"/>
      <c r="J24" s="27"/>
      <c r="K24" s="27"/>
      <c r="L24" s="27"/>
      <c r="M24" s="30"/>
    </row>
    <row r="25" spans="1:13" ht="13.5" thickBot="1">
      <c r="A25" s="24">
        <v>800000</v>
      </c>
      <c r="B25" s="4" t="s">
        <v>12</v>
      </c>
      <c r="C25" s="33">
        <f>ORÇAMENTO!C25</f>
        <v>1088</v>
      </c>
      <c r="D25" s="24" t="s">
        <v>1</v>
      </c>
      <c r="E25" s="7">
        <v>8.99</v>
      </c>
      <c r="F25" s="38">
        <f t="shared" si="1"/>
        <v>9781.12</v>
      </c>
      <c r="G25" s="32"/>
      <c r="H25" s="32"/>
      <c r="I25" s="32"/>
      <c r="J25" s="32"/>
      <c r="K25" s="32">
        <f>F25/2</f>
        <v>4890.56</v>
      </c>
      <c r="L25" s="32">
        <f>F25/2</f>
        <v>4890.56</v>
      </c>
      <c r="M25" s="30"/>
    </row>
    <row r="26" spans="1:13" ht="12.75">
      <c r="A26" s="3"/>
      <c r="B26" s="3"/>
      <c r="C26" s="19"/>
      <c r="D26" s="6"/>
      <c r="E26" s="5"/>
      <c r="F26" s="37"/>
      <c r="G26" s="27"/>
      <c r="H26" s="27"/>
      <c r="I26" s="27"/>
      <c r="J26" s="27"/>
      <c r="K26" s="27"/>
      <c r="L26" s="27"/>
      <c r="M26" s="30"/>
    </row>
    <row r="27" spans="1:13" ht="12.75">
      <c r="A27" s="3"/>
      <c r="B27" s="34" t="s">
        <v>39</v>
      </c>
      <c r="C27" s="26"/>
      <c r="D27" s="26"/>
      <c r="E27" s="27"/>
      <c r="F27" s="39">
        <f>SUM(F11:F26)</f>
        <v>144561.168</v>
      </c>
      <c r="G27" s="27">
        <f>SUM(G11:G26)</f>
        <v>24013.374666666663</v>
      </c>
      <c r="H27" s="28">
        <f>SUM(H15:H26)</f>
        <v>22153.334666666662</v>
      </c>
      <c r="I27" s="28">
        <f>SUM(I15:I26)</f>
        <v>22153.334666666662</v>
      </c>
      <c r="J27" s="28">
        <f>SUM(J15:J26)</f>
        <v>22153.334666666662</v>
      </c>
      <c r="K27" s="28">
        <f>SUM(K15:K26)</f>
        <v>27043.894666666663</v>
      </c>
      <c r="L27" s="28">
        <f>SUM(L15:L26)</f>
        <v>27043.894666666663</v>
      </c>
      <c r="M27" s="30"/>
    </row>
    <row r="28" spans="1:13" ht="12.75">
      <c r="A28" s="3"/>
      <c r="B28" s="34"/>
      <c r="C28" s="26"/>
      <c r="D28" s="26"/>
      <c r="E28" s="27"/>
      <c r="F28" s="39"/>
      <c r="G28" s="27"/>
      <c r="H28" s="28"/>
      <c r="I28" s="28"/>
      <c r="J28" s="28"/>
      <c r="K28" s="28"/>
      <c r="L28" s="28"/>
      <c r="M28" s="30"/>
    </row>
    <row r="29" spans="1:13" s="10" customFormat="1" ht="12.75">
      <c r="A29" s="9"/>
      <c r="B29" s="34" t="s">
        <v>40</v>
      </c>
      <c r="C29" s="41"/>
      <c r="D29" s="41"/>
      <c r="E29" s="42"/>
      <c r="F29" s="39"/>
      <c r="G29" s="42">
        <f>G27</f>
        <v>24013.374666666663</v>
      </c>
      <c r="H29" s="29">
        <f>G29+H27</f>
        <v>46166.709333333325</v>
      </c>
      <c r="I29" s="29">
        <f>H29+I27</f>
        <v>68320.044</v>
      </c>
      <c r="J29" s="29">
        <f>I29+J27</f>
        <v>90473.37866666666</v>
      </c>
      <c r="K29" s="29">
        <f>J29+K27</f>
        <v>117517.27333333332</v>
      </c>
      <c r="L29" s="29">
        <f>K29+L27</f>
        <v>144561.16799999998</v>
      </c>
      <c r="M29" s="43"/>
    </row>
    <row r="30" spans="1:12" ht="13.5" thickBot="1">
      <c r="A30" s="4"/>
      <c r="B30" s="4"/>
      <c r="C30" s="31"/>
      <c r="D30" s="31"/>
      <c r="E30" s="32"/>
      <c r="F30" s="40"/>
      <c r="G30" s="31"/>
      <c r="H30" s="31"/>
      <c r="I30" s="31"/>
      <c r="J30" s="31"/>
      <c r="K30" s="31"/>
      <c r="L30" s="31"/>
    </row>
  </sheetData>
  <sheetProtection/>
  <printOptions/>
  <pageMargins left="0" right="0" top="0.984251968503937" bottom="0.984251968503937" header="0.5118110236220472" footer="0.5118110236220472"/>
  <pageSetup fitToHeight="0" fitToWidth="1" orientation="landscape" paperSize="9" scale="81" r:id="rId2"/>
  <headerFooter alignWithMargins="0">
    <oddFooter>&amp;CDezembro/2019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Estagio Engenharia</cp:lastModifiedBy>
  <cp:lastPrinted>2019-12-11T12:02:39Z</cp:lastPrinted>
  <dcterms:created xsi:type="dcterms:W3CDTF">2013-04-17T12:12:32Z</dcterms:created>
  <dcterms:modified xsi:type="dcterms:W3CDTF">2019-12-11T12:03:01Z</dcterms:modified>
  <cp:category/>
  <cp:version/>
  <cp:contentType/>
  <cp:contentStatus/>
</cp:coreProperties>
</file>